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380" windowHeight="18860" activeTab="2"/>
  </bookViews>
  <sheets>
    <sheet name="附件3 自评表" sheetId="1" r:id="rId1"/>
    <sheet name="附件4 汇总表" sheetId="2" r:id="rId2"/>
    <sheet name="附件5 统计表" sheetId="3" r:id="rId3"/>
  </sheets>
  <definedNames/>
  <calcPr fullCalcOnLoad="1"/>
</workbook>
</file>

<file path=xl/sharedStrings.xml><?xml version="1.0" encoding="utf-8"?>
<sst xmlns="http://schemas.openxmlformats.org/spreadsheetml/2006/main" count="274" uniqueCount="172">
  <si>
    <r>
      <t xml:space="preserve">  信息工程    </t>
    </r>
    <r>
      <rPr>
        <sz val="20"/>
        <rFont val="方正大标宋简体"/>
        <family val="0"/>
      </rPr>
      <t xml:space="preserve">学院学生会自评表              </t>
    </r>
    <r>
      <rPr>
        <sz val="12"/>
        <rFont val="方正大标宋简体"/>
        <family val="0"/>
      </rPr>
      <t>填表人：</t>
    </r>
    <r>
      <rPr>
        <u val="single"/>
        <sz val="12"/>
        <rFont val="方正大标宋简体"/>
        <family val="0"/>
      </rPr>
      <t>王月</t>
    </r>
  </si>
  <si>
    <t>项  目</t>
  </si>
  <si>
    <t>时  间</t>
  </si>
  <si>
    <t>地  点</t>
  </si>
  <si>
    <t>参与人员/部门</t>
  </si>
  <si>
    <t>工作/活动内容</t>
  </si>
  <si>
    <t>工作/活动效果</t>
  </si>
  <si>
    <t>负责人</t>
  </si>
  <si>
    <t>联系电话</t>
  </si>
  <si>
    <t>围绕《四川农业大学
学生会章程》所做的实际工作</t>
  </si>
  <si>
    <t>2017年5月-2018年3月</t>
  </si>
  <si>
    <t>新区</t>
  </si>
  <si>
    <t>全院学生</t>
  </si>
  <si>
    <t>学风建设系列活动</t>
  </si>
  <si>
    <t>提高专业技能兴趣，增强学习氛围</t>
  </si>
  <si>
    <t>程凤雯</t>
  </si>
  <si>
    <t>二区运动场</t>
  </si>
  <si>
    <t>全院师生</t>
  </si>
  <si>
    <t>“E时代，由I扬帆”第四届趣味运动会</t>
  </si>
  <si>
    <t>促进小班内部团结、增强学生体魄</t>
  </si>
  <si>
    <t>罗静</t>
  </si>
  <si>
    <t>体育馆</t>
  </si>
  <si>
    <t>“数字时代，雅韵芳华”新年晚会</t>
  </si>
  <si>
    <t>展示学生才艺，丰富课余生活</t>
  </si>
  <si>
    <t>董雅婷</t>
  </si>
  <si>
    <t>为促进和提升学生会干部
队伍整体素质所做的实际工作</t>
  </si>
  <si>
    <t>2017年12月-2018年1月</t>
  </si>
  <si>
    <t>育新楼</t>
  </si>
  <si>
    <t>学生会主要学生干部</t>
  </si>
  <si>
    <t>学生干部培训班</t>
  </si>
  <si>
    <t>帮助学生干部了解学生会各部门基本职能、清楚学生会各部门工作流程</t>
  </si>
  <si>
    <t>冷兴文</t>
  </si>
  <si>
    <t>雅安校区</t>
  </si>
  <si>
    <t>素质拓展</t>
  </si>
  <si>
    <t>增强学生会内部凝聚力</t>
  </si>
  <si>
    <t>王月</t>
  </si>
  <si>
    <t>2017年11月-2018年3月</t>
  </si>
  <si>
    <t>学院会议室</t>
  </si>
  <si>
    <t>院学生会政治理论提升计划</t>
  </si>
  <si>
    <t>学习团学代会精神、十九大精神、两会精神、总书记系列讲话，提升学生干部政治思想水平</t>
  </si>
  <si>
    <t>牛毅</t>
  </si>
  <si>
    <t>为厘清各职能部门关系，保持合理
结构和适度规模所做的实际工作</t>
  </si>
  <si>
    <t>成立监督委员会</t>
  </si>
  <si>
    <t>监督学生会各部门工作、反馈小班同学意见</t>
  </si>
  <si>
    <t>2018年1月-2018年4月</t>
  </si>
  <si>
    <t>部长述职以及优秀部门答辩</t>
  </si>
  <si>
    <t>总结部门工作，厘清部门关系</t>
  </si>
  <si>
    <t>2017年9月-2017年12月</t>
  </si>
  <si>
    <t>建立部门工作职责清单</t>
  </si>
  <si>
    <t>规范工作流程、梳理部门职责</t>
  </si>
  <si>
    <t>为努力形成立校、院、班三级联动
的工作格局所做的实际工作</t>
  </si>
  <si>
    <t>2017年11月-2018年1月</t>
  </si>
  <si>
    <t>学生会职能部门开放日</t>
  </si>
  <si>
    <t>向小班同学开放工作环境、公开工作流程</t>
  </si>
  <si>
    <t>实行部门-班委对接机制，建立小班班委年度工作考核制度</t>
  </si>
  <si>
    <t>班委监督部门工作，部门考核班委</t>
  </si>
  <si>
    <t>曾欣缘</t>
  </si>
  <si>
    <t>雅安校区学生</t>
  </si>
  <si>
    <t>“阳光信工”心理系列活动</t>
  </si>
  <si>
    <t>普及心理健康知识，提升学生心理健康水平</t>
  </si>
  <si>
    <t>鲁芸露</t>
  </si>
  <si>
    <t>PS:1.填表人必须是学生会负责人；
                  2.每项只选填三个最具代表性的工作内容或活动；
               3.陈述事实即可，不用形容词,不得超过一页。</t>
  </si>
  <si>
    <r>
      <t>信息工程</t>
    </r>
    <r>
      <rPr>
        <sz val="20"/>
        <rFont val="方正大标宋简体"/>
        <family val="0"/>
      </rPr>
      <t>学院学生会学生干部素质评估信息汇总表</t>
    </r>
  </si>
  <si>
    <t>群  体</t>
  </si>
  <si>
    <t>姓  名</t>
  </si>
  <si>
    <t>职  务</t>
  </si>
  <si>
    <t>学  号</t>
  </si>
  <si>
    <t>班  级</t>
  </si>
  <si>
    <t>加权排名</t>
  </si>
  <si>
    <t>综测排名</t>
  </si>
  <si>
    <t>年级人数</t>
  </si>
  <si>
    <t>加权比例</t>
  </si>
  <si>
    <t>综测比例</t>
  </si>
  <si>
    <t>英语通过情况</t>
  </si>
  <si>
    <t>奖学金情况</t>
  </si>
  <si>
    <t>社会实践获奖情况</t>
  </si>
  <si>
    <t>惩处情况</t>
  </si>
  <si>
    <t>主席团</t>
  </si>
  <si>
    <t>主  席</t>
  </si>
  <si>
    <t>物联网201504</t>
  </si>
  <si>
    <t>四级438</t>
  </si>
  <si>
    <t>无</t>
  </si>
  <si>
    <t>校级优秀个人</t>
  </si>
  <si>
    <t>副主席</t>
  </si>
  <si>
    <t>物联网201501</t>
  </si>
  <si>
    <t>六级466</t>
  </si>
  <si>
    <t>陈育新优秀学生一等奖学金</t>
  </si>
  <si>
    <t>信息201502</t>
  </si>
  <si>
    <t>六级471</t>
  </si>
  <si>
    <t>国家奖学金</t>
  </si>
  <si>
    <t>主要干部</t>
  </si>
  <si>
    <t>学习学术部部长</t>
  </si>
  <si>
    <t>六级492</t>
  </si>
  <si>
    <t>李攀锋</t>
  </si>
  <si>
    <t>权益部部长</t>
  </si>
  <si>
    <t>计算机201504</t>
  </si>
  <si>
    <t>四级430</t>
  </si>
  <si>
    <t>国家励志奖学金</t>
  </si>
  <si>
    <t>周倩</t>
  </si>
  <si>
    <t>权益部副部长</t>
  </si>
  <si>
    <t>计算机（教育）201603</t>
  </si>
  <si>
    <t>杨惠</t>
  </si>
  <si>
    <t>自律部部长</t>
  </si>
  <si>
    <t>计算机（教育）201501</t>
  </si>
  <si>
    <t>三级65</t>
  </si>
  <si>
    <t>冯娅楠</t>
  </si>
  <si>
    <t>自律部副部长</t>
  </si>
  <si>
    <t>物联网201602</t>
  </si>
  <si>
    <t>办公室主任</t>
  </si>
  <si>
    <t>信息201603</t>
  </si>
  <si>
    <t>四级500</t>
  </si>
  <si>
    <t>办公室副主任</t>
  </si>
  <si>
    <t>四级441</t>
  </si>
  <si>
    <t>体育部部长</t>
  </si>
  <si>
    <t>信息201602</t>
  </si>
  <si>
    <t>四级453</t>
  </si>
  <si>
    <t>武刚婷</t>
  </si>
  <si>
    <t>体育部副部长</t>
  </si>
  <si>
    <t>信息201604</t>
  </si>
  <si>
    <t>四级450</t>
  </si>
  <si>
    <t>院级优秀个人</t>
  </si>
  <si>
    <t>李姝仪</t>
  </si>
  <si>
    <t>宣传部部长</t>
  </si>
  <si>
    <t>四级486</t>
  </si>
  <si>
    <t>张芹</t>
  </si>
  <si>
    <t>宣传部副部长</t>
  </si>
  <si>
    <t>计算机（教育）201502</t>
  </si>
  <si>
    <t>文娱部部长</t>
  </si>
  <si>
    <t>信息201503</t>
  </si>
  <si>
    <t>柯宜</t>
  </si>
  <si>
    <t>文娱部副部长</t>
  </si>
  <si>
    <t>计算机201603</t>
  </si>
  <si>
    <t>廖清松</t>
  </si>
  <si>
    <t>外联部部长</t>
  </si>
  <si>
    <t>四级435</t>
  </si>
  <si>
    <t>刘雨欣</t>
  </si>
  <si>
    <t>外联部副部长</t>
  </si>
  <si>
    <t>计算机201601</t>
  </si>
  <si>
    <t>六级438</t>
  </si>
  <si>
    <t>广东金中恒奖学金</t>
  </si>
  <si>
    <t>邵刚琴</t>
  </si>
  <si>
    <t>组织部部长</t>
  </si>
  <si>
    <t>郭效坤</t>
  </si>
  <si>
    <t>组织部副部长</t>
  </si>
  <si>
    <t>四级469</t>
  </si>
  <si>
    <t>PS:1、标红数列不得更改；2、奖学金项不包括学院；3、获奖情况只取最高且只报一项；4、惩处情况不得隐瞒；5、排名纪录为年级排名</t>
  </si>
  <si>
    <r>
      <t xml:space="preserve"> 信息工程</t>
    </r>
    <r>
      <rPr>
        <sz val="18"/>
        <rFont val="方正大标宋简体"/>
        <family val="0"/>
      </rPr>
      <t>学院学生会学生干部素质评估统计表</t>
    </r>
  </si>
  <si>
    <t>得  分</t>
  </si>
  <si>
    <t>干部</t>
  </si>
  <si>
    <t>群体人数</t>
  </si>
  <si>
    <t>加权成绩</t>
  </si>
  <si>
    <r>
      <t>年级排名前40</t>
    </r>
    <r>
      <rPr>
        <sz val="12"/>
        <rFont val="宋体"/>
        <family val="0"/>
      </rPr>
      <t>%人数</t>
    </r>
  </si>
  <si>
    <t>年级排名前30%人数</t>
  </si>
  <si>
    <t>年级排名前20%人数</t>
  </si>
  <si>
    <t>得分小计</t>
  </si>
  <si>
    <t>综合测评</t>
  </si>
  <si>
    <t>年级排名前35%人数</t>
  </si>
  <si>
    <t>年级排名前25%人数</t>
  </si>
  <si>
    <t>年级排名前15%人数</t>
  </si>
  <si>
    <t>英语过级情况</t>
  </si>
  <si>
    <t>英语四级通过人数</t>
  </si>
  <si>
    <t>（艺体类、职教师资类计四级通过人数）</t>
  </si>
  <si>
    <t>英语六级通过人数</t>
  </si>
  <si>
    <t>（普通本科类计六级通过人数）</t>
  </si>
  <si>
    <t>奖学金获得人数</t>
  </si>
  <si>
    <t>社会实践情况</t>
  </si>
  <si>
    <t>获院级优秀人数</t>
  </si>
  <si>
    <t>获校级优秀人数</t>
  </si>
  <si>
    <t>总计</t>
  </si>
  <si>
    <t>最终得分</t>
  </si>
  <si>
    <t>PS：标红数列和表格均不得更改，仅可填写各项人数；满足多项条件仅计入最优项：例如满足前15%，不计入前25%，前35%。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</si>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</sst>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56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8"/>
      <name val="方正大标宋简体"/>
      <family val="0"/>
    </font>
    <font>
      <u val="single"/>
      <sz val="18"/>
      <color indexed="10"/>
      <name val="方正大标宋简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u val="single"/>
      <sz val="20"/>
      <name val="方正大标宋简体"/>
      <family val="0"/>
    </font>
    <font>
      <sz val="20"/>
      <name val="方正大标宋简体"/>
      <family val="0"/>
    </font>
    <font>
      <sz val="18"/>
      <name val="方正大标宋简体"/>
      <family val="0"/>
    </font>
    <font>
      <sz val="12"/>
      <name val="方正大标宋简体"/>
      <family val="0"/>
    </font>
    <font>
      <u val="single"/>
      <sz val="12"/>
      <name val="方正大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等线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/>
      <protection/>
    </xf>
    <xf numFmtId="0" fontId="4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8" borderId="5" applyNumberFormat="0" applyAlignment="0" applyProtection="0"/>
    <xf numFmtId="0" fontId="46" fillId="29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8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5" fillId="0" borderId="10" xfId="40" applyBorder="1" applyAlignment="1">
      <alignment horizontal="center"/>
      <protection/>
    </xf>
    <xf numFmtId="0" fontId="35" fillId="0" borderId="10" xfId="40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54" fillId="0" borderId="10" xfId="40" applyFont="1" applyFill="1" applyBorder="1" applyAlignment="1">
      <alignment horizontal="center" vertical="center"/>
      <protection/>
    </xf>
    <xf numFmtId="0" fontId="35" fillId="0" borderId="10" xfId="40" applyNumberFormat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/>
    </xf>
    <xf numFmtId="10" fontId="55" fillId="0" borderId="10" xfId="40" applyNumberFormat="1" applyFont="1" applyFill="1" applyBorder="1" applyAlignment="1">
      <alignment horizontal="center" vertical="center"/>
      <protection/>
    </xf>
    <xf numFmtId="10" fontId="55" fillId="0" borderId="10" xfId="33" applyNumberFormat="1" applyFont="1" applyFill="1" applyBorder="1" applyAlignment="1">
      <alignment horizontal="center" vertical="center"/>
    </xf>
    <xf numFmtId="0" fontId="55" fillId="0" borderId="10" xfId="40" applyFont="1" applyFill="1" applyBorder="1" applyAlignment="1">
      <alignment horizontal="center" vertical="center"/>
      <protection/>
    </xf>
    <xf numFmtId="10" fontId="35" fillId="0" borderId="10" xfId="40" applyNumberFormat="1" applyBorder="1" applyAlignment="1">
      <alignment horizontal="center"/>
      <protection/>
    </xf>
    <xf numFmtId="10" fontId="35" fillId="0" borderId="10" xfId="33" applyNumberFormat="1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个性色1" xfId="42"/>
    <cellStyle name="个性色2" xfId="43"/>
    <cellStyle name="个性色3" xfId="44"/>
    <cellStyle name="个性色4" xfId="45"/>
    <cellStyle name="个性色5" xfId="46"/>
    <cellStyle name="个性色6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30.625" style="0" customWidth="1"/>
    <col min="2" max="2" width="12.625" style="0" customWidth="1"/>
    <col min="3" max="3" width="7.875" style="0" customWidth="1"/>
    <col min="4" max="4" width="15.875" style="0" customWidth="1"/>
    <col min="5" max="5" width="24.875" style="0" customWidth="1"/>
    <col min="6" max="6" width="22.625" style="0" customWidth="1"/>
    <col min="7" max="7" width="7.625" style="0" customWidth="1"/>
    <col min="8" max="8" width="14.50390625" style="0" customWidth="1"/>
  </cols>
  <sheetData>
    <row r="1" spans="1:8" ht="25.5">
      <c r="A1" s="34" t="s">
        <v>0</v>
      </c>
      <c r="B1" s="35"/>
      <c r="C1" s="35"/>
      <c r="D1" s="35"/>
      <c r="E1" s="35"/>
      <c r="F1" s="35"/>
      <c r="G1" s="35"/>
      <c r="H1" s="35"/>
    </row>
    <row r="2" spans="1:8" ht="15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</row>
    <row r="3" spans="1:8" ht="30">
      <c r="A3" s="37" t="s">
        <v>9</v>
      </c>
      <c r="B3" s="31" t="s">
        <v>10</v>
      </c>
      <c r="C3" s="31" t="s">
        <v>11</v>
      </c>
      <c r="D3" s="31" t="s">
        <v>12</v>
      </c>
      <c r="E3" s="31" t="s">
        <v>13</v>
      </c>
      <c r="F3" s="31" t="s">
        <v>14</v>
      </c>
      <c r="G3" s="31" t="s">
        <v>15</v>
      </c>
      <c r="H3" s="31">
        <v>18728194319</v>
      </c>
    </row>
    <row r="4" spans="1:8" ht="30">
      <c r="A4" s="37"/>
      <c r="B4" s="32">
        <v>43009</v>
      </c>
      <c r="C4" s="31" t="s">
        <v>16</v>
      </c>
      <c r="D4" s="31" t="s">
        <v>17</v>
      </c>
      <c r="E4" s="31" t="s">
        <v>18</v>
      </c>
      <c r="F4" s="31" t="s">
        <v>19</v>
      </c>
      <c r="G4" s="31" t="s">
        <v>20</v>
      </c>
      <c r="H4" s="31">
        <v>15397753145</v>
      </c>
    </row>
    <row r="5" spans="1:8" ht="30">
      <c r="A5" s="37"/>
      <c r="B5" s="32">
        <v>43070</v>
      </c>
      <c r="C5" s="31" t="s">
        <v>21</v>
      </c>
      <c r="D5" s="31" t="s">
        <v>17</v>
      </c>
      <c r="E5" s="31" t="s">
        <v>22</v>
      </c>
      <c r="F5" s="31" t="s">
        <v>23</v>
      </c>
      <c r="G5" s="31" t="s">
        <v>24</v>
      </c>
      <c r="H5" s="31">
        <v>18728194825</v>
      </c>
    </row>
    <row r="6" spans="1:8" ht="60">
      <c r="A6" s="37" t="s">
        <v>25</v>
      </c>
      <c r="B6" s="31" t="s">
        <v>26</v>
      </c>
      <c r="C6" s="31" t="s">
        <v>27</v>
      </c>
      <c r="D6" s="31" t="s">
        <v>28</v>
      </c>
      <c r="E6" s="31" t="s">
        <v>29</v>
      </c>
      <c r="F6" s="31" t="s">
        <v>30</v>
      </c>
      <c r="G6" s="31" t="s">
        <v>31</v>
      </c>
      <c r="H6" s="31">
        <v>15196502622</v>
      </c>
    </row>
    <row r="7" spans="1:8" ht="30">
      <c r="A7" s="37"/>
      <c r="B7" s="32">
        <v>43070</v>
      </c>
      <c r="C7" s="31" t="s">
        <v>32</v>
      </c>
      <c r="D7" s="31" t="s">
        <v>28</v>
      </c>
      <c r="E7" s="31" t="s">
        <v>33</v>
      </c>
      <c r="F7" s="31" t="s">
        <v>34</v>
      </c>
      <c r="G7" s="31" t="s">
        <v>35</v>
      </c>
      <c r="H7" s="31">
        <v>18728194862</v>
      </c>
    </row>
    <row r="8" spans="1:8" ht="60">
      <c r="A8" s="37"/>
      <c r="B8" s="31" t="s">
        <v>36</v>
      </c>
      <c r="C8" s="31" t="s">
        <v>37</v>
      </c>
      <c r="D8" s="31" t="s">
        <v>28</v>
      </c>
      <c r="E8" s="31" t="s">
        <v>38</v>
      </c>
      <c r="F8" s="31" t="s">
        <v>39</v>
      </c>
      <c r="G8" s="31" t="s">
        <v>40</v>
      </c>
      <c r="H8" s="31">
        <v>18728191405</v>
      </c>
    </row>
    <row r="9" spans="1:8" ht="30">
      <c r="A9" s="37" t="s">
        <v>41</v>
      </c>
      <c r="B9" s="31" t="s">
        <v>26</v>
      </c>
      <c r="C9" s="31" t="s">
        <v>27</v>
      </c>
      <c r="D9" s="31" t="s">
        <v>12</v>
      </c>
      <c r="E9" s="31" t="s">
        <v>42</v>
      </c>
      <c r="F9" s="31" t="s">
        <v>43</v>
      </c>
      <c r="G9" s="31" t="s">
        <v>31</v>
      </c>
      <c r="H9" s="31">
        <v>15196502622</v>
      </c>
    </row>
    <row r="10" spans="1:8" ht="30">
      <c r="A10" s="37"/>
      <c r="B10" s="31" t="s">
        <v>44</v>
      </c>
      <c r="C10" s="31" t="s">
        <v>11</v>
      </c>
      <c r="D10" s="31" t="s">
        <v>28</v>
      </c>
      <c r="E10" s="31" t="s">
        <v>45</v>
      </c>
      <c r="F10" s="31" t="s">
        <v>46</v>
      </c>
      <c r="G10" s="31" t="s">
        <v>35</v>
      </c>
      <c r="H10" s="31">
        <v>18728194862</v>
      </c>
    </row>
    <row r="11" spans="1:8" ht="30">
      <c r="A11" s="37"/>
      <c r="B11" s="31" t="s">
        <v>47</v>
      </c>
      <c r="C11" s="31" t="s">
        <v>37</v>
      </c>
      <c r="D11" s="31" t="s">
        <v>28</v>
      </c>
      <c r="E11" s="31" t="s">
        <v>48</v>
      </c>
      <c r="F11" s="31" t="s">
        <v>49</v>
      </c>
      <c r="G11" s="31" t="s">
        <v>40</v>
      </c>
      <c r="H11" s="31">
        <v>18728191405</v>
      </c>
    </row>
    <row r="12" spans="1:8" ht="30">
      <c r="A12" s="37" t="s">
        <v>50</v>
      </c>
      <c r="B12" s="31" t="s">
        <v>51</v>
      </c>
      <c r="C12" s="31" t="s">
        <v>32</v>
      </c>
      <c r="D12" s="31" t="s">
        <v>12</v>
      </c>
      <c r="E12" s="31" t="s">
        <v>52</v>
      </c>
      <c r="F12" s="31" t="s">
        <v>53</v>
      </c>
      <c r="G12" s="31" t="s">
        <v>31</v>
      </c>
      <c r="H12" s="31">
        <v>15196502622</v>
      </c>
    </row>
    <row r="13" spans="1:8" ht="45">
      <c r="A13" s="37"/>
      <c r="B13" s="32">
        <v>43070</v>
      </c>
      <c r="C13" s="31" t="s">
        <v>11</v>
      </c>
      <c r="D13" s="31" t="s">
        <v>28</v>
      </c>
      <c r="E13" s="31" t="s">
        <v>54</v>
      </c>
      <c r="F13" s="31" t="s">
        <v>55</v>
      </c>
      <c r="G13" s="31" t="s">
        <v>56</v>
      </c>
      <c r="H13" s="31">
        <v>18398261935</v>
      </c>
    </row>
    <row r="14" spans="1:8" ht="30">
      <c r="A14" s="38"/>
      <c r="B14" s="33" t="s">
        <v>44</v>
      </c>
      <c r="C14" s="33" t="s">
        <v>32</v>
      </c>
      <c r="D14" s="33" t="s">
        <v>57</v>
      </c>
      <c r="E14" s="33" t="s">
        <v>58</v>
      </c>
      <c r="F14" s="33" t="s">
        <v>59</v>
      </c>
      <c r="G14" s="33" t="s">
        <v>60</v>
      </c>
      <c r="H14" s="33">
        <v>18398261935</v>
      </c>
    </row>
    <row r="15" spans="1:8" ht="54" customHeight="1">
      <c r="A15" s="36" t="s">
        <v>61</v>
      </c>
      <c r="B15" s="36"/>
      <c r="C15" s="36"/>
      <c r="D15" s="36"/>
      <c r="E15" s="36"/>
      <c r="F15" s="36"/>
      <c r="G15" s="36"/>
      <c r="H15" s="36"/>
    </row>
  </sheetData>
  <sheetProtection/>
  <mergeCells count="6">
    <mergeCell ref="A1:H1"/>
    <mergeCell ref="A15:H15"/>
    <mergeCell ref="A3:A5"/>
    <mergeCell ref="A6:A8"/>
    <mergeCell ref="A9:A11"/>
    <mergeCell ref="A12:A1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="79" zoomScaleNormal="79" zoomScalePageLayoutView="0" workbookViewId="0" topLeftCell="A1">
      <selection activeCell="K20" sqref="K20"/>
    </sheetView>
  </sheetViews>
  <sheetFormatPr defaultColWidth="9.00390625" defaultRowHeight="14.25"/>
  <cols>
    <col min="1" max="1" width="9.00390625" style="0" customWidth="1"/>
    <col min="2" max="2" width="7.625" style="0" customWidth="1"/>
    <col min="3" max="3" width="15.875" style="0" customWidth="1"/>
    <col min="4" max="4" width="16.875" style="0" customWidth="1"/>
    <col min="5" max="5" width="21.50390625" style="0" customWidth="1"/>
    <col min="6" max="8" width="9.875" style="0" customWidth="1"/>
    <col min="9" max="10" width="9.875" style="15" customWidth="1"/>
    <col min="11" max="11" width="14.625" style="0" customWidth="1"/>
    <col min="12" max="12" width="24.625" style="0" customWidth="1"/>
    <col min="13" max="13" width="19.375" style="0" customWidth="1"/>
    <col min="14" max="14" width="17.00390625" style="0" customWidth="1"/>
  </cols>
  <sheetData>
    <row r="1" spans="1:14" ht="25.5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9.5" customHeight="1">
      <c r="A2" s="16" t="s">
        <v>63</v>
      </c>
      <c r="B2" s="16" t="s">
        <v>64</v>
      </c>
      <c r="C2" s="16" t="s">
        <v>65</v>
      </c>
      <c r="D2" s="16" t="s">
        <v>66</v>
      </c>
      <c r="E2" s="16" t="s">
        <v>67</v>
      </c>
      <c r="F2" s="16" t="s">
        <v>68</v>
      </c>
      <c r="G2" s="16" t="s">
        <v>69</v>
      </c>
      <c r="H2" s="16" t="s">
        <v>70</v>
      </c>
      <c r="I2" s="22" t="s">
        <v>71</v>
      </c>
      <c r="J2" s="22" t="s">
        <v>72</v>
      </c>
      <c r="K2" s="16" t="s">
        <v>73</v>
      </c>
      <c r="L2" s="16" t="s">
        <v>74</v>
      </c>
      <c r="M2" s="16" t="s">
        <v>75</v>
      </c>
      <c r="N2" s="16" t="s">
        <v>76</v>
      </c>
    </row>
    <row r="3" spans="1:14" ht="19.5" customHeight="1">
      <c r="A3" s="43" t="s">
        <v>77</v>
      </c>
      <c r="B3" s="17" t="s">
        <v>31</v>
      </c>
      <c r="C3" s="18" t="s">
        <v>78</v>
      </c>
      <c r="D3" s="17">
        <v>20158880</v>
      </c>
      <c r="E3" s="17" t="s">
        <v>79</v>
      </c>
      <c r="F3" s="17">
        <v>64</v>
      </c>
      <c r="G3" s="17">
        <v>40</v>
      </c>
      <c r="H3" s="17">
        <v>158</v>
      </c>
      <c r="I3" s="23">
        <f aca="true" t="shared" si="0" ref="I3:I22">F3/H3</f>
        <v>0.4050632911392405</v>
      </c>
      <c r="J3" s="24">
        <f aca="true" t="shared" si="1" ref="J3:J22">G3/H3</f>
        <v>0.25316455696202533</v>
      </c>
      <c r="K3" s="25" t="s">
        <v>80</v>
      </c>
      <c r="L3" s="17" t="s">
        <v>81</v>
      </c>
      <c r="M3" s="17" t="s">
        <v>82</v>
      </c>
      <c r="N3" s="25" t="s">
        <v>81</v>
      </c>
    </row>
    <row r="4" spans="1:14" ht="19.5" customHeight="1">
      <c r="A4" s="43"/>
      <c r="B4" s="17" t="s">
        <v>40</v>
      </c>
      <c r="C4" s="19" t="s">
        <v>83</v>
      </c>
      <c r="D4" s="17">
        <v>20158753</v>
      </c>
      <c r="E4" s="17" t="s">
        <v>84</v>
      </c>
      <c r="F4" s="17">
        <v>4</v>
      </c>
      <c r="G4" s="17">
        <v>3</v>
      </c>
      <c r="H4" s="17">
        <v>158</v>
      </c>
      <c r="I4" s="23">
        <f t="shared" si="0"/>
        <v>0.02531645569620253</v>
      </c>
      <c r="J4" s="24">
        <f t="shared" si="1"/>
        <v>0.0189873417721519</v>
      </c>
      <c r="K4" s="26" t="s">
        <v>85</v>
      </c>
      <c r="L4" s="17" t="s">
        <v>86</v>
      </c>
      <c r="M4" s="17" t="s">
        <v>82</v>
      </c>
      <c r="N4" s="25" t="s">
        <v>81</v>
      </c>
    </row>
    <row r="5" spans="1:14" ht="19.5" customHeight="1">
      <c r="A5" s="43"/>
      <c r="B5" s="17" t="s">
        <v>35</v>
      </c>
      <c r="C5" s="19" t="s">
        <v>83</v>
      </c>
      <c r="D5" s="17">
        <v>20158946</v>
      </c>
      <c r="E5" s="17" t="s">
        <v>87</v>
      </c>
      <c r="F5" s="17">
        <v>7</v>
      </c>
      <c r="G5" s="17">
        <v>3</v>
      </c>
      <c r="H5" s="17">
        <v>123</v>
      </c>
      <c r="I5" s="26">
        <f t="shared" si="0"/>
        <v>0.056910569105691054</v>
      </c>
      <c r="J5" s="27">
        <f t="shared" si="1"/>
        <v>0.024390243902439025</v>
      </c>
      <c r="K5" s="26" t="s">
        <v>88</v>
      </c>
      <c r="L5" s="17" t="s">
        <v>89</v>
      </c>
      <c r="M5" s="26" t="s">
        <v>82</v>
      </c>
      <c r="N5" s="17" t="s">
        <v>81</v>
      </c>
    </row>
    <row r="6" spans="1:14" ht="19.5" customHeight="1">
      <c r="A6" s="44" t="s">
        <v>90</v>
      </c>
      <c r="B6" s="17" t="s">
        <v>15</v>
      </c>
      <c r="C6" s="19" t="s">
        <v>91</v>
      </c>
      <c r="D6" s="20">
        <v>20158770</v>
      </c>
      <c r="E6" s="17" t="s">
        <v>84</v>
      </c>
      <c r="F6" s="20">
        <v>2</v>
      </c>
      <c r="G6" s="20">
        <v>1</v>
      </c>
      <c r="H6" s="17">
        <v>158</v>
      </c>
      <c r="I6" s="26">
        <f t="shared" si="0"/>
        <v>0.012658227848101266</v>
      </c>
      <c r="J6" s="27">
        <f t="shared" si="1"/>
        <v>0.006329113924050633</v>
      </c>
      <c r="K6" s="26" t="s">
        <v>92</v>
      </c>
      <c r="L6" s="17" t="s">
        <v>89</v>
      </c>
      <c r="M6" s="17" t="s">
        <v>82</v>
      </c>
      <c r="N6" s="17" t="s">
        <v>81</v>
      </c>
    </row>
    <row r="7" spans="1:14" ht="19.5" customHeight="1">
      <c r="A7" s="45"/>
      <c r="B7" s="19" t="s">
        <v>93</v>
      </c>
      <c r="C7" s="19" t="s">
        <v>94</v>
      </c>
      <c r="D7" s="21">
        <v>20158502</v>
      </c>
      <c r="E7" s="17" t="s">
        <v>95</v>
      </c>
      <c r="F7" s="17">
        <v>4</v>
      </c>
      <c r="G7" s="17">
        <v>6</v>
      </c>
      <c r="H7" s="17">
        <v>194</v>
      </c>
      <c r="I7" s="26">
        <f t="shared" si="0"/>
        <v>0.020618556701030927</v>
      </c>
      <c r="J7" s="27">
        <f t="shared" si="1"/>
        <v>0.030927835051546393</v>
      </c>
      <c r="K7" s="17" t="s">
        <v>96</v>
      </c>
      <c r="L7" s="17" t="s">
        <v>97</v>
      </c>
      <c r="M7" s="17" t="s">
        <v>82</v>
      </c>
      <c r="N7" s="17" t="s">
        <v>81</v>
      </c>
    </row>
    <row r="8" spans="1:14" ht="19.5" customHeight="1">
      <c r="A8" s="45"/>
      <c r="B8" s="19" t="s">
        <v>98</v>
      </c>
      <c r="C8" s="19" t="s">
        <v>99</v>
      </c>
      <c r="D8" s="21">
        <v>20158674</v>
      </c>
      <c r="E8" s="17" t="s">
        <v>100</v>
      </c>
      <c r="F8" s="17">
        <v>27</v>
      </c>
      <c r="G8" s="17">
        <v>39</v>
      </c>
      <c r="H8" s="17">
        <v>150</v>
      </c>
      <c r="I8" s="26">
        <f t="shared" si="0"/>
        <v>0.18</v>
      </c>
      <c r="J8" s="27">
        <f t="shared" si="1"/>
        <v>0.26</v>
      </c>
      <c r="K8" s="25" t="s">
        <v>81</v>
      </c>
      <c r="L8" s="17" t="s">
        <v>81</v>
      </c>
      <c r="M8" s="17" t="s">
        <v>82</v>
      </c>
      <c r="N8" s="17" t="s">
        <v>81</v>
      </c>
    </row>
    <row r="9" spans="1:14" ht="19.5" customHeight="1">
      <c r="A9" s="45"/>
      <c r="B9" s="19" t="s">
        <v>101</v>
      </c>
      <c r="C9" s="19" t="s">
        <v>102</v>
      </c>
      <c r="D9" s="21">
        <v>20158606</v>
      </c>
      <c r="E9" s="17" t="s">
        <v>103</v>
      </c>
      <c r="F9" s="17">
        <v>19</v>
      </c>
      <c r="G9" s="17">
        <v>3</v>
      </c>
      <c r="H9" s="17">
        <v>158</v>
      </c>
      <c r="I9" s="26">
        <f t="shared" si="0"/>
        <v>0.12025316455696203</v>
      </c>
      <c r="J9" s="27">
        <f t="shared" si="1"/>
        <v>0.0189873417721519</v>
      </c>
      <c r="K9" s="17" t="s">
        <v>104</v>
      </c>
      <c r="L9" s="17" t="s">
        <v>97</v>
      </c>
      <c r="M9" s="17" t="s">
        <v>82</v>
      </c>
      <c r="N9" s="17" t="s">
        <v>81</v>
      </c>
    </row>
    <row r="10" spans="1:14" ht="19.5" customHeight="1">
      <c r="A10" s="45"/>
      <c r="B10" s="17" t="s">
        <v>105</v>
      </c>
      <c r="C10" s="19" t="s">
        <v>106</v>
      </c>
      <c r="D10" s="21">
        <v>201604013</v>
      </c>
      <c r="E10" s="17" t="s">
        <v>107</v>
      </c>
      <c r="F10" s="17">
        <v>84</v>
      </c>
      <c r="G10" s="17">
        <v>54</v>
      </c>
      <c r="H10" s="17">
        <v>161</v>
      </c>
      <c r="I10" s="26">
        <f t="shared" si="0"/>
        <v>0.5217391304347826</v>
      </c>
      <c r="J10" s="27">
        <f t="shared" si="1"/>
        <v>0.33540372670807456</v>
      </c>
      <c r="K10" s="17" t="s">
        <v>81</v>
      </c>
      <c r="L10" s="17" t="s">
        <v>81</v>
      </c>
      <c r="M10" s="17" t="s">
        <v>82</v>
      </c>
      <c r="N10" s="17" t="s">
        <v>81</v>
      </c>
    </row>
    <row r="11" spans="1:14" ht="19.5" customHeight="1">
      <c r="A11" s="45"/>
      <c r="B11" s="17" t="s">
        <v>56</v>
      </c>
      <c r="C11" s="19" t="s">
        <v>108</v>
      </c>
      <c r="D11" s="21">
        <v>201604213</v>
      </c>
      <c r="E11" s="17" t="s">
        <v>109</v>
      </c>
      <c r="F11" s="17">
        <v>51</v>
      </c>
      <c r="G11" s="17">
        <v>37</v>
      </c>
      <c r="H11" s="17">
        <v>148</v>
      </c>
      <c r="I11" s="26">
        <f t="shared" si="0"/>
        <v>0.34459459459459457</v>
      </c>
      <c r="J11" s="27">
        <f t="shared" si="1"/>
        <v>0.25</v>
      </c>
      <c r="K11" s="17" t="s">
        <v>110</v>
      </c>
      <c r="L11" s="17" t="s">
        <v>81</v>
      </c>
      <c r="M11" s="17" t="s">
        <v>82</v>
      </c>
      <c r="N11" s="17" t="s">
        <v>81</v>
      </c>
    </row>
    <row r="12" spans="1:14" ht="19.5" customHeight="1">
      <c r="A12" s="45"/>
      <c r="B12" s="17" t="s">
        <v>60</v>
      </c>
      <c r="C12" s="19" t="s">
        <v>111</v>
      </c>
      <c r="D12" s="21">
        <v>201604020</v>
      </c>
      <c r="E12" s="17" t="s">
        <v>107</v>
      </c>
      <c r="F12" s="17">
        <v>52</v>
      </c>
      <c r="G12" s="17">
        <v>7</v>
      </c>
      <c r="H12" s="17">
        <v>161</v>
      </c>
      <c r="I12" s="26">
        <f t="shared" si="0"/>
        <v>0.32298136645962733</v>
      </c>
      <c r="J12" s="27">
        <f t="shared" si="1"/>
        <v>0.043478260869565216</v>
      </c>
      <c r="K12" s="17" t="s">
        <v>112</v>
      </c>
      <c r="L12" s="17" t="s">
        <v>81</v>
      </c>
      <c r="M12" s="17" t="s">
        <v>82</v>
      </c>
      <c r="N12" s="17" t="s">
        <v>81</v>
      </c>
    </row>
    <row r="13" spans="1:14" ht="19.5" customHeight="1">
      <c r="A13" s="45"/>
      <c r="B13" s="17" t="s">
        <v>20</v>
      </c>
      <c r="C13" s="19" t="s">
        <v>113</v>
      </c>
      <c r="D13" s="21">
        <v>201604163</v>
      </c>
      <c r="E13" s="17" t="s">
        <v>114</v>
      </c>
      <c r="F13" s="17">
        <v>47</v>
      </c>
      <c r="G13" s="17">
        <v>80</v>
      </c>
      <c r="H13" s="17">
        <v>148</v>
      </c>
      <c r="I13" s="26">
        <f t="shared" si="0"/>
        <v>0.31756756756756754</v>
      </c>
      <c r="J13" s="27">
        <f t="shared" si="1"/>
        <v>0.5405405405405406</v>
      </c>
      <c r="K13" s="17" t="s">
        <v>115</v>
      </c>
      <c r="L13" s="17" t="s">
        <v>81</v>
      </c>
      <c r="M13" s="17" t="s">
        <v>82</v>
      </c>
      <c r="N13" s="17" t="s">
        <v>81</v>
      </c>
    </row>
    <row r="14" spans="1:14" ht="19.5" customHeight="1">
      <c r="A14" s="45"/>
      <c r="B14" s="17" t="s">
        <v>116</v>
      </c>
      <c r="C14" s="19" t="s">
        <v>117</v>
      </c>
      <c r="D14" s="21">
        <v>201604234</v>
      </c>
      <c r="E14" s="17" t="s">
        <v>118</v>
      </c>
      <c r="F14" s="17">
        <v>33</v>
      </c>
      <c r="G14" s="17">
        <v>41</v>
      </c>
      <c r="H14" s="17">
        <v>148</v>
      </c>
      <c r="I14" s="26">
        <f t="shared" si="0"/>
        <v>0.22297297297297297</v>
      </c>
      <c r="J14" s="27">
        <f t="shared" si="1"/>
        <v>0.27702702702702703</v>
      </c>
      <c r="K14" s="17" t="s">
        <v>119</v>
      </c>
      <c r="L14" s="17" t="s">
        <v>97</v>
      </c>
      <c r="M14" s="17" t="s">
        <v>120</v>
      </c>
      <c r="N14" s="17" t="s">
        <v>81</v>
      </c>
    </row>
    <row r="15" spans="1:14" ht="19.5" customHeight="1">
      <c r="A15" s="45"/>
      <c r="B15" s="21" t="s">
        <v>121</v>
      </c>
      <c r="C15" s="21" t="s">
        <v>122</v>
      </c>
      <c r="D15" s="21">
        <v>20158951</v>
      </c>
      <c r="E15" s="17" t="s">
        <v>87</v>
      </c>
      <c r="F15" s="17">
        <v>6</v>
      </c>
      <c r="G15" s="17">
        <v>9</v>
      </c>
      <c r="H15" s="17">
        <v>123</v>
      </c>
      <c r="I15" s="26">
        <f t="shared" si="0"/>
        <v>0.04878048780487805</v>
      </c>
      <c r="J15" s="27">
        <f t="shared" si="1"/>
        <v>0.07317073170731707</v>
      </c>
      <c r="K15" s="17" t="s">
        <v>123</v>
      </c>
      <c r="L15" s="17" t="s">
        <v>97</v>
      </c>
      <c r="M15" s="17" t="s">
        <v>82</v>
      </c>
      <c r="N15" s="17" t="s">
        <v>81</v>
      </c>
    </row>
    <row r="16" spans="1:14" ht="19.5" customHeight="1">
      <c r="A16" s="45"/>
      <c r="B16" s="21" t="s">
        <v>124</v>
      </c>
      <c r="C16" s="21" t="s">
        <v>125</v>
      </c>
      <c r="D16" s="21">
        <v>20158613</v>
      </c>
      <c r="E16" s="17" t="s">
        <v>126</v>
      </c>
      <c r="F16" s="17">
        <v>3</v>
      </c>
      <c r="G16" s="17">
        <v>2</v>
      </c>
      <c r="H16" s="17">
        <v>158</v>
      </c>
      <c r="I16" s="26">
        <f t="shared" si="0"/>
        <v>0.0189873417721519</v>
      </c>
      <c r="J16" s="27">
        <f t="shared" si="1"/>
        <v>0.012658227848101266</v>
      </c>
      <c r="K16" s="17" t="s">
        <v>81</v>
      </c>
      <c r="L16" s="17" t="s">
        <v>97</v>
      </c>
      <c r="M16" s="17" t="s">
        <v>82</v>
      </c>
      <c r="N16" s="17" t="s">
        <v>81</v>
      </c>
    </row>
    <row r="17" spans="1:14" ht="19.5" customHeight="1">
      <c r="A17" s="45"/>
      <c r="B17" s="21" t="s">
        <v>24</v>
      </c>
      <c r="C17" s="21" t="s">
        <v>127</v>
      </c>
      <c r="D17" s="21">
        <v>20158998</v>
      </c>
      <c r="E17" s="17" t="s">
        <v>128</v>
      </c>
      <c r="F17" s="17">
        <v>63</v>
      </c>
      <c r="G17" s="17">
        <v>43</v>
      </c>
      <c r="H17" s="17">
        <v>123</v>
      </c>
      <c r="I17" s="26">
        <f t="shared" si="0"/>
        <v>0.5121951219512195</v>
      </c>
      <c r="J17" s="27">
        <f t="shared" si="1"/>
        <v>0.34959349593495936</v>
      </c>
      <c r="K17" s="17" t="s">
        <v>115</v>
      </c>
      <c r="L17" s="17" t="s">
        <v>81</v>
      </c>
      <c r="M17" s="17" t="s">
        <v>82</v>
      </c>
      <c r="N17" s="17" t="s">
        <v>81</v>
      </c>
    </row>
    <row r="18" spans="1:14" ht="19.5" customHeight="1">
      <c r="A18" s="45"/>
      <c r="B18" s="21" t="s">
        <v>129</v>
      </c>
      <c r="C18" s="21" t="s">
        <v>130</v>
      </c>
      <c r="D18" s="21">
        <v>201603741</v>
      </c>
      <c r="E18" s="17" t="s">
        <v>131</v>
      </c>
      <c r="F18" s="17">
        <v>82</v>
      </c>
      <c r="G18" s="17">
        <v>34</v>
      </c>
      <c r="H18" s="17">
        <v>142</v>
      </c>
      <c r="I18" s="26">
        <f t="shared" si="0"/>
        <v>0.5774647887323944</v>
      </c>
      <c r="J18" s="27">
        <f t="shared" si="1"/>
        <v>0.23943661971830985</v>
      </c>
      <c r="K18" s="17" t="s">
        <v>81</v>
      </c>
      <c r="L18" s="17" t="s">
        <v>81</v>
      </c>
      <c r="M18" s="17" t="s">
        <v>82</v>
      </c>
      <c r="N18" s="17" t="s">
        <v>81</v>
      </c>
    </row>
    <row r="19" spans="1:14" ht="19.5" customHeight="1">
      <c r="A19" s="45"/>
      <c r="B19" s="21" t="s">
        <v>132</v>
      </c>
      <c r="C19" s="21" t="s">
        <v>133</v>
      </c>
      <c r="D19" s="21">
        <v>20158501</v>
      </c>
      <c r="E19" s="17" t="s">
        <v>95</v>
      </c>
      <c r="F19" s="17">
        <v>68</v>
      </c>
      <c r="G19" s="17">
        <v>98</v>
      </c>
      <c r="H19" s="17">
        <v>194</v>
      </c>
      <c r="I19" s="26">
        <f t="shared" si="0"/>
        <v>0.35051546391752575</v>
      </c>
      <c r="J19" s="27">
        <f t="shared" si="1"/>
        <v>0.5051546391752577</v>
      </c>
      <c r="K19" s="17" t="s">
        <v>134</v>
      </c>
      <c r="L19" s="17" t="s">
        <v>81</v>
      </c>
      <c r="M19" s="17" t="s">
        <v>82</v>
      </c>
      <c r="N19" s="17" t="s">
        <v>81</v>
      </c>
    </row>
    <row r="20" spans="1:14" ht="19.5" customHeight="1">
      <c r="A20" s="45"/>
      <c r="B20" s="21" t="s">
        <v>135</v>
      </c>
      <c r="C20" s="21" t="s">
        <v>136</v>
      </c>
      <c r="D20" s="21">
        <v>201603672</v>
      </c>
      <c r="E20" s="19" t="s">
        <v>137</v>
      </c>
      <c r="F20" s="17">
        <v>10</v>
      </c>
      <c r="G20" s="17">
        <v>1</v>
      </c>
      <c r="H20" s="17">
        <v>142</v>
      </c>
      <c r="I20" s="26">
        <f t="shared" si="0"/>
        <v>0.07042253521126761</v>
      </c>
      <c r="J20" s="27">
        <f t="shared" si="1"/>
        <v>0.007042253521126761</v>
      </c>
      <c r="K20" s="17" t="s">
        <v>138</v>
      </c>
      <c r="L20" s="17" t="s">
        <v>139</v>
      </c>
      <c r="M20" s="17" t="s">
        <v>82</v>
      </c>
      <c r="N20" s="17" t="s">
        <v>81</v>
      </c>
    </row>
    <row r="21" spans="1:14" ht="19.5" customHeight="1">
      <c r="A21" s="45"/>
      <c r="B21" s="21" t="s">
        <v>140</v>
      </c>
      <c r="C21" s="21" t="s">
        <v>141</v>
      </c>
      <c r="D21" s="17">
        <v>20158602</v>
      </c>
      <c r="E21" s="17" t="s">
        <v>103</v>
      </c>
      <c r="F21" s="17">
        <v>40</v>
      </c>
      <c r="G21" s="17">
        <v>30</v>
      </c>
      <c r="H21" s="17">
        <v>158</v>
      </c>
      <c r="I21" s="26">
        <f t="shared" si="0"/>
        <v>0.25316455696202533</v>
      </c>
      <c r="J21" s="27">
        <f t="shared" si="1"/>
        <v>0.189873417721519</v>
      </c>
      <c r="K21" s="28" t="s">
        <v>81</v>
      </c>
      <c r="L21" s="28" t="s">
        <v>81</v>
      </c>
      <c r="M21" s="17" t="s">
        <v>82</v>
      </c>
      <c r="N21" s="28" t="s">
        <v>81</v>
      </c>
    </row>
    <row r="22" spans="1:14" ht="19.5" customHeight="1">
      <c r="A22" s="46"/>
      <c r="B22" s="21" t="s">
        <v>142</v>
      </c>
      <c r="C22" s="21" t="s">
        <v>143</v>
      </c>
      <c r="D22" s="17">
        <v>201604006</v>
      </c>
      <c r="E22" s="17" t="s">
        <v>107</v>
      </c>
      <c r="F22" s="20">
        <v>41</v>
      </c>
      <c r="G22" s="20">
        <v>41</v>
      </c>
      <c r="H22" s="17">
        <v>161</v>
      </c>
      <c r="I22" s="26">
        <f t="shared" si="0"/>
        <v>0.2546583850931677</v>
      </c>
      <c r="J22" s="27">
        <f t="shared" si="1"/>
        <v>0.2546583850931677</v>
      </c>
      <c r="K22" s="26" t="s">
        <v>144</v>
      </c>
      <c r="L22" s="28" t="s">
        <v>81</v>
      </c>
      <c r="M22" s="17" t="s">
        <v>82</v>
      </c>
      <c r="N22" s="28" t="s">
        <v>81</v>
      </c>
    </row>
    <row r="23" spans="1:14" ht="30" customHeight="1">
      <c r="A23" s="40" t="s">
        <v>145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34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spans="2:14" ht="19.5" customHeight="1">
      <c r="B61" s="41"/>
      <c r="C61" s="41"/>
      <c r="D61" s="41"/>
      <c r="E61" s="41"/>
      <c r="F61" s="41"/>
      <c r="G61" s="41"/>
      <c r="H61" s="41"/>
      <c r="I61" s="42"/>
      <c r="J61" s="42"/>
      <c r="K61" s="41"/>
      <c r="L61" s="41"/>
      <c r="M61" s="41"/>
      <c r="N61" s="41"/>
    </row>
    <row r="62" spans="2:14" ht="19.5" customHeight="1">
      <c r="B62" s="41"/>
      <c r="C62" s="41"/>
      <c r="D62" s="41"/>
      <c r="E62" s="41"/>
      <c r="F62" s="41"/>
      <c r="G62" s="41"/>
      <c r="H62" s="41"/>
      <c r="I62" s="42"/>
      <c r="J62" s="42"/>
      <c r="K62" s="41"/>
      <c r="L62" s="41"/>
      <c r="M62" s="41"/>
      <c r="N62" s="41"/>
    </row>
    <row r="63" spans="2:14" ht="19.5" customHeight="1">
      <c r="B63" s="41"/>
      <c r="C63" s="41"/>
      <c r="D63" s="41"/>
      <c r="E63" s="41"/>
      <c r="F63" s="41"/>
      <c r="G63" s="41"/>
      <c r="H63" s="41"/>
      <c r="I63" s="42"/>
      <c r="J63" s="42"/>
      <c r="K63" s="41"/>
      <c r="L63" s="41"/>
      <c r="M63" s="41"/>
      <c r="N63" s="41"/>
    </row>
    <row r="64" spans="2:14" ht="19.5" customHeight="1">
      <c r="B64" s="41"/>
      <c r="C64" s="41"/>
      <c r="D64" s="41"/>
      <c r="E64" s="41"/>
      <c r="F64" s="41"/>
      <c r="G64" s="41"/>
      <c r="H64" s="41"/>
      <c r="I64" s="42"/>
      <c r="J64" s="42"/>
      <c r="K64" s="41"/>
      <c r="L64" s="41"/>
      <c r="M64" s="41"/>
      <c r="N64" s="41"/>
    </row>
    <row r="65" spans="2:14" ht="19.5" customHeight="1">
      <c r="B65" s="41"/>
      <c r="C65" s="41"/>
      <c r="D65" s="41"/>
      <c r="E65" s="41"/>
      <c r="F65" s="41"/>
      <c r="G65" s="41"/>
      <c r="H65" s="41"/>
      <c r="I65" s="42"/>
      <c r="J65" s="42"/>
      <c r="K65" s="41"/>
      <c r="L65" s="41"/>
      <c r="M65" s="41"/>
      <c r="N65" s="41"/>
    </row>
    <row r="66" spans="2:14" ht="19.5" customHeight="1">
      <c r="B66" s="41"/>
      <c r="C66" s="41"/>
      <c r="D66" s="41"/>
      <c r="E66" s="41"/>
      <c r="F66" s="41"/>
      <c r="G66" s="41"/>
      <c r="H66" s="41"/>
      <c r="I66" s="42"/>
      <c r="J66" s="42"/>
      <c r="K66" s="41"/>
      <c r="L66" s="41"/>
      <c r="M66" s="41"/>
      <c r="N66" s="41"/>
    </row>
    <row r="67" spans="2:14" ht="19.5" customHeight="1">
      <c r="B67" s="41"/>
      <c r="C67" s="41"/>
      <c r="D67" s="41"/>
      <c r="E67" s="41"/>
      <c r="F67" s="41"/>
      <c r="G67" s="41"/>
      <c r="H67" s="41"/>
      <c r="I67" s="42"/>
      <c r="J67" s="42"/>
      <c r="K67" s="41"/>
      <c r="L67" s="41"/>
      <c r="M67" s="41"/>
      <c r="N67" s="41"/>
    </row>
    <row r="68" spans="2:14" ht="19.5" customHeight="1">
      <c r="B68" s="41"/>
      <c r="C68" s="41"/>
      <c r="D68" s="41"/>
      <c r="E68" s="41"/>
      <c r="F68" s="41"/>
      <c r="G68" s="41"/>
      <c r="H68" s="41"/>
      <c r="I68" s="42"/>
      <c r="J68" s="42"/>
      <c r="K68" s="41"/>
      <c r="L68" s="41"/>
      <c r="M68" s="41"/>
      <c r="N68" s="41"/>
    </row>
    <row r="69" spans="2:14" ht="19.5" customHeight="1">
      <c r="B69" s="41"/>
      <c r="C69" s="41"/>
      <c r="D69" s="41"/>
      <c r="E69" s="41"/>
      <c r="F69" s="41"/>
      <c r="G69" s="41"/>
      <c r="H69" s="41"/>
      <c r="I69" s="42"/>
      <c r="J69" s="42"/>
      <c r="K69" s="41"/>
      <c r="L69" s="41"/>
      <c r="M69" s="41"/>
      <c r="N69" s="41"/>
    </row>
    <row r="70" spans="2:14" ht="19.5" customHeight="1">
      <c r="B70" s="41"/>
      <c r="C70" s="41"/>
      <c r="D70" s="41"/>
      <c r="E70" s="41"/>
      <c r="F70" s="41"/>
      <c r="G70" s="41"/>
      <c r="H70" s="41"/>
      <c r="I70" s="42"/>
      <c r="J70" s="42"/>
      <c r="K70" s="41"/>
      <c r="L70" s="41"/>
      <c r="M70" s="41"/>
      <c r="N70" s="41"/>
    </row>
    <row r="71" spans="2:14" ht="19.5" customHeight="1">
      <c r="B71" s="41"/>
      <c r="C71" s="41"/>
      <c r="D71" s="41"/>
      <c r="E71" s="41"/>
      <c r="F71" s="41"/>
      <c r="G71" s="41"/>
      <c r="H71" s="41"/>
      <c r="I71" s="42"/>
      <c r="J71" s="42"/>
      <c r="K71" s="41"/>
      <c r="L71" s="41"/>
      <c r="M71" s="41"/>
      <c r="N71" s="41"/>
    </row>
    <row r="72" spans="2:14" ht="19.5" customHeight="1">
      <c r="B72" s="41"/>
      <c r="C72" s="41"/>
      <c r="D72" s="41"/>
      <c r="E72" s="41"/>
      <c r="F72" s="41"/>
      <c r="G72" s="41"/>
      <c r="H72" s="41"/>
      <c r="I72" s="42"/>
      <c r="J72" s="42"/>
      <c r="K72" s="41"/>
      <c r="L72" s="41"/>
      <c r="M72" s="41"/>
      <c r="N72" s="41"/>
    </row>
    <row r="73" spans="2:14" ht="19.5" customHeight="1">
      <c r="B73" s="41"/>
      <c r="C73" s="41"/>
      <c r="D73" s="41"/>
      <c r="E73" s="41"/>
      <c r="F73" s="41"/>
      <c r="G73" s="41"/>
      <c r="H73" s="41"/>
      <c r="I73" s="42"/>
      <c r="J73" s="42"/>
      <c r="K73" s="41"/>
      <c r="L73" s="41"/>
      <c r="M73" s="41"/>
      <c r="N73" s="41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17">
    <mergeCell ref="B71:N71"/>
    <mergeCell ref="B72:N72"/>
    <mergeCell ref="B73:N73"/>
    <mergeCell ref="A3:A5"/>
    <mergeCell ref="A6:A22"/>
    <mergeCell ref="B65:N65"/>
    <mergeCell ref="B66:N66"/>
    <mergeCell ref="B67:N67"/>
    <mergeCell ref="B68:N68"/>
    <mergeCell ref="B69:N69"/>
    <mergeCell ref="B70:N70"/>
    <mergeCell ref="A1:N1"/>
    <mergeCell ref="A23:N23"/>
    <mergeCell ref="B61:N61"/>
    <mergeCell ref="B62:N62"/>
    <mergeCell ref="B63:N63"/>
    <mergeCell ref="B64:N64"/>
  </mergeCells>
  <dataValidations count="1">
    <dataValidation type="list" showInputMessage="1" showErrorMessage="1" sqref="M3:M5 M21:M22">
      <formula1>"校级优秀个人,院级优秀个人,无"</formula1>
    </dataValidation>
  </dataValidations>
  <printOptions horizontalCentered="1"/>
  <pageMargins left="0.39" right="0.39" top="0.39" bottom="0.39" header="0" footer="0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G19" sqref="G19"/>
    </sheetView>
  </sheetViews>
  <sheetFormatPr defaultColWidth="9.00390625" defaultRowHeight="14.25"/>
  <cols>
    <col min="1" max="1" width="13.625" style="0" customWidth="1"/>
    <col min="2" max="2" width="19.375" style="1" customWidth="1"/>
    <col min="3" max="3" width="7.625" style="2" customWidth="1"/>
    <col min="4" max="4" width="9.125" style="3" customWidth="1"/>
    <col min="5" max="5" width="5.625" style="1" customWidth="1"/>
    <col min="6" max="6" width="8.375" style="3" customWidth="1"/>
    <col min="7" max="7" width="36.50390625" style="1" customWidth="1"/>
    <col min="8" max="254" width="9.00390625" style="0" customWidth="1"/>
  </cols>
  <sheetData>
    <row r="1" spans="1:6" ht="42" customHeight="1">
      <c r="A1" s="47" t="s">
        <v>146</v>
      </c>
      <c r="B1" s="47"/>
      <c r="C1" s="48"/>
      <c r="D1" s="49"/>
      <c r="E1" s="48"/>
      <c r="F1" s="49"/>
    </row>
    <row r="2" spans="1:6" ht="15">
      <c r="A2" s="50" t="s">
        <v>1</v>
      </c>
      <c r="B2" s="50"/>
      <c r="C2" s="5" t="s">
        <v>77</v>
      </c>
      <c r="D2" s="6" t="s">
        <v>147</v>
      </c>
      <c r="E2" s="4" t="s">
        <v>148</v>
      </c>
      <c r="F2" s="6" t="s">
        <v>147</v>
      </c>
    </row>
    <row r="3" spans="1:6" ht="15">
      <c r="A3" s="50" t="s">
        <v>149</v>
      </c>
      <c r="B3" s="50"/>
      <c r="C3" s="7">
        <v>3</v>
      </c>
      <c r="D3" s="8"/>
      <c r="E3" s="9">
        <v>17</v>
      </c>
      <c r="F3" s="8"/>
    </row>
    <row r="4" spans="1:6" ht="15">
      <c r="A4" s="43" t="s">
        <v>150</v>
      </c>
      <c r="B4" s="9" t="s">
        <v>151</v>
      </c>
      <c r="C4" s="7"/>
      <c r="D4" s="8">
        <f>C4/C3*4</f>
        <v>0</v>
      </c>
      <c r="E4" s="9">
        <v>4</v>
      </c>
      <c r="F4" s="8">
        <f>E4/E3*3</f>
        <v>0.7058823529411764</v>
      </c>
    </row>
    <row r="5" spans="1:6" ht="15">
      <c r="A5" s="43"/>
      <c r="B5" s="9" t="s">
        <v>152</v>
      </c>
      <c r="C5" s="7"/>
      <c r="D5" s="8">
        <f>C5/C3*6</f>
        <v>0</v>
      </c>
      <c r="E5" s="9">
        <v>3</v>
      </c>
      <c r="F5" s="8">
        <f>E5/E3*4</f>
        <v>0.7058823529411765</v>
      </c>
    </row>
    <row r="6" spans="1:6" ht="15">
      <c r="A6" s="43"/>
      <c r="B6" s="9" t="s">
        <v>153</v>
      </c>
      <c r="C6" s="7">
        <v>2</v>
      </c>
      <c r="D6" s="8">
        <f>C6/C3*10</f>
        <v>6.666666666666666</v>
      </c>
      <c r="E6" s="9">
        <v>7</v>
      </c>
      <c r="F6" s="8">
        <f>E6/E3*7</f>
        <v>2.8823529411764706</v>
      </c>
    </row>
    <row r="7" spans="1:6" ht="15">
      <c r="A7" s="43"/>
      <c r="B7" s="9" t="s">
        <v>154</v>
      </c>
      <c r="C7" s="10"/>
      <c r="D7" s="8">
        <f>D6+D5+D4</f>
        <v>6.666666666666666</v>
      </c>
      <c r="E7" s="10"/>
      <c r="F7" s="8">
        <f>F6+F5+F4</f>
        <v>4.294117647058823</v>
      </c>
    </row>
    <row r="8" spans="1:6" ht="15">
      <c r="A8" s="51"/>
      <c r="B8" s="52"/>
      <c r="C8" s="53"/>
      <c r="D8" s="54"/>
      <c r="E8" s="53"/>
      <c r="F8" s="54"/>
    </row>
    <row r="9" spans="1:6" ht="15">
      <c r="A9" s="43" t="s">
        <v>155</v>
      </c>
      <c r="B9" s="11" t="s">
        <v>156</v>
      </c>
      <c r="C9" s="9">
        <v>1</v>
      </c>
      <c r="D9" s="8">
        <f>C9/C3*4</f>
        <v>1.3333333333333333</v>
      </c>
      <c r="E9" s="9">
        <v>5</v>
      </c>
      <c r="F9" s="8">
        <f>E9/E3*3</f>
        <v>0.8823529411764706</v>
      </c>
    </row>
    <row r="10" spans="1:6" ht="15">
      <c r="A10" s="43"/>
      <c r="B10" s="9" t="s">
        <v>157</v>
      </c>
      <c r="C10" s="9"/>
      <c r="D10" s="8">
        <f>C10/C3*6</f>
        <v>0</v>
      </c>
      <c r="E10" s="9">
        <v>3</v>
      </c>
      <c r="F10" s="8">
        <f>E10/E3*4</f>
        <v>0.7058823529411765</v>
      </c>
    </row>
    <row r="11" spans="1:6" ht="15">
      <c r="A11" s="43"/>
      <c r="B11" s="9" t="s">
        <v>158</v>
      </c>
      <c r="C11" s="9">
        <v>2</v>
      </c>
      <c r="D11" s="8">
        <f>C11/C3*10</f>
        <v>6.666666666666666</v>
      </c>
      <c r="E11" s="9">
        <v>7</v>
      </c>
      <c r="F11" s="8">
        <f>E11/E3*7</f>
        <v>2.8823529411764706</v>
      </c>
    </row>
    <row r="12" spans="1:6" ht="15">
      <c r="A12" s="43"/>
      <c r="B12" s="9" t="s">
        <v>154</v>
      </c>
      <c r="C12" s="12"/>
      <c r="D12" s="8">
        <f>D11+D10+D9</f>
        <v>7.999999999999999</v>
      </c>
      <c r="E12" s="12"/>
      <c r="F12" s="8">
        <f>F11+F10+F9</f>
        <v>4.470588235294118</v>
      </c>
    </row>
    <row r="13" spans="1:6" ht="15">
      <c r="A13" s="55"/>
      <c r="B13" s="53"/>
      <c r="C13" s="53"/>
      <c r="D13" s="54"/>
      <c r="E13" s="53"/>
      <c r="F13" s="54"/>
    </row>
    <row r="14" spans="1:7" ht="15">
      <c r="A14" s="43" t="s">
        <v>159</v>
      </c>
      <c r="B14" s="9" t="s">
        <v>160</v>
      </c>
      <c r="C14" s="9">
        <v>1</v>
      </c>
      <c r="D14" s="8">
        <f>C14/C3*4</f>
        <v>1.3333333333333333</v>
      </c>
      <c r="E14" s="9">
        <v>9</v>
      </c>
      <c r="F14" s="8">
        <f>E14/E3*3</f>
        <v>1.5882352941176472</v>
      </c>
      <c r="G14" s="1" t="s">
        <v>161</v>
      </c>
    </row>
    <row r="15" spans="1:7" ht="15">
      <c r="A15" s="43"/>
      <c r="B15" s="9" t="s">
        <v>162</v>
      </c>
      <c r="C15" s="9">
        <v>2</v>
      </c>
      <c r="D15" s="8">
        <f>C15/C3*4</f>
        <v>2.6666666666666665</v>
      </c>
      <c r="E15" s="9">
        <v>2</v>
      </c>
      <c r="F15" s="8">
        <f>E15/E3*3</f>
        <v>0.3529411764705882</v>
      </c>
      <c r="G15" s="1" t="s">
        <v>163</v>
      </c>
    </row>
    <row r="16" spans="1:6" ht="15">
      <c r="A16" s="43"/>
      <c r="B16" s="9" t="s">
        <v>154</v>
      </c>
      <c r="C16" s="12"/>
      <c r="D16" s="8">
        <f>D15+D14</f>
        <v>4</v>
      </c>
      <c r="E16" s="12"/>
      <c r="F16" s="8">
        <f>F15+F14</f>
        <v>1.9411764705882355</v>
      </c>
    </row>
    <row r="17" spans="1:6" ht="15">
      <c r="A17" s="55"/>
      <c r="B17" s="53"/>
      <c r="C17" s="53"/>
      <c r="D17" s="54"/>
      <c r="E17" s="53"/>
      <c r="F17" s="54"/>
    </row>
    <row r="18" spans="1:6" ht="15">
      <c r="A18" s="43" t="s">
        <v>74</v>
      </c>
      <c r="B18" s="9" t="s">
        <v>164</v>
      </c>
      <c r="C18" s="9">
        <v>2</v>
      </c>
      <c r="D18" s="8">
        <f>C18/C3*10</f>
        <v>6.666666666666666</v>
      </c>
      <c r="E18" s="9">
        <v>7</v>
      </c>
      <c r="F18" s="8">
        <f>E18/E3*7</f>
        <v>2.8823529411764706</v>
      </c>
    </row>
    <row r="19" spans="1:6" ht="15">
      <c r="A19" s="43"/>
      <c r="B19" s="9" t="s">
        <v>154</v>
      </c>
      <c r="C19" s="12"/>
      <c r="D19" s="8">
        <f>D18</f>
        <v>6.666666666666666</v>
      </c>
      <c r="E19" s="12"/>
      <c r="F19" s="8">
        <f>F18</f>
        <v>2.8823529411764706</v>
      </c>
    </row>
    <row r="20" spans="1:6" ht="15">
      <c r="A20" s="55"/>
      <c r="B20" s="53"/>
      <c r="C20" s="53"/>
      <c r="D20" s="54"/>
      <c r="E20" s="53"/>
      <c r="F20" s="54"/>
    </row>
    <row r="21" spans="1:6" ht="15">
      <c r="A21" s="43" t="s">
        <v>165</v>
      </c>
      <c r="B21" s="9" t="s">
        <v>166</v>
      </c>
      <c r="C21" s="9">
        <v>0</v>
      </c>
      <c r="D21" s="8">
        <f>C21/(C3+E3)*2</f>
        <v>0</v>
      </c>
      <c r="E21" s="9">
        <v>1</v>
      </c>
      <c r="F21" s="8">
        <f>E21/(C3+E3)*2</f>
        <v>0.1</v>
      </c>
    </row>
    <row r="22" spans="1:6" ht="15">
      <c r="A22" s="43"/>
      <c r="B22" s="9" t="s">
        <v>167</v>
      </c>
      <c r="C22" s="9">
        <v>3</v>
      </c>
      <c r="D22" s="8">
        <f>C22/(C3+E3)*4</f>
        <v>0.6</v>
      </c>
      <c r="E22" s="9">
        <v>16</v>
      </c>
      <c r="F22" s="8">
        <f>E22/(C3+E3)*4</f>
        <v>3.2</v>
      </c>
    </row>
    <row r="23" spans="1:6" ht="15">
      <c r="A23" s="43"/>
      <c r="B23" s="9" t="s">
        <v>154</v>
      </c>
      <c r="C23" s="12"/>
      <c r="D23" s="8">
        <f>D22+D21</f>
        <v>0.6</v>
      </c>
      <c r="E23" s="12"/>
      <c r="F23" s="8">
        <f>F22+F21</f>
        <v>3.3000000000000003</v>
      </c>
    </row>
    <row r="24" spans="1:6" ht="15">
      <c r="A24" s="55"/>
      <c r="B24" s="53"/>
      <c r="C24" s="53"/>
      <c r="D24" s="54"/>
      <c r="E24" s="53"/>
      <c r="F24" s="54"/>
    </row>
    <row r="25" spans="1:6" ht="15">
      <c r="A25" s="56" t="s">
        <v>168</v>
      </c>
      <c r="B25" s="57"/>
      <c r="C25" s="56"/>
      <c r="D25" s="13">
        <f>SUM(D7,D12,D16,D19,D23)</f>
        <v>25.93333333333333</v>
      </c>
      <c r="E25" s="14"/>
      <c r="F25" s="13">
        <f>SUM(F7,F12,F16,F19,F23)</f>
        <v>16.88823529411765</v>
      </c>
    </row>
    <row r="26" spans="1:6" ht="15">
      <c r="A26" s="56" t="s">
        <v>169</v>
      </c>
      <c r="B26" s="56"/>
      <c r="C26" s="58"/>
      <c r="D26" s="54">
        <f>SUM(D25,F25)</f>
        <v>42.82156862745098</v>
      </c>
      <c r="E26" s="54"/>
      <c r="F26" s="54"/>
    </row>
    <row r="27" spans="1:6" ht="19.5" customHeight="1">
      <c r="A27" s="59" t="s">
        <v>170</v>
      </c>
      <c r="B27" s="59"/>
      <c r="C27" s="59"/>
      <c r="D27" s="60"/>
      <c r="E27" s="60"/>
      <c r="F27" s="60"/>
    </row>
    <row r="30" ht="15">
      <c r="D30" s="3" t="s">
        <v>171</v>
      </c>
    </row>
  </sheetData>
  <sheetProtection/>
  <mergeCells count="17">
    <mergeCell ref="A18:A19"/>
    <mergeCell ref="A21:A23"/>
    <mergeCell ref="A20:F20"/>
    <mergeCell ref="A24:F24"/>
    <mergeCell ref="A25:C25"/>
    <mergeCell ref="A26:C26"/>
    <mergeCell ref="D26:F26"/>
    <mergeCell ref="A27:F27"/>
    <mergeCell ref="A1:F1"/>
    <mergeCell ref="A2:B2"/>
    <mergeCell ref="A3:B3"/>
    <mergeCell ref="A8:F8"/>
    <mergeCell ref="A13:F13"/>
    <mergeCell ref="A17:F17"/>
    <mergeCell ref="A4:A7"/>
    <mergeCell ref="A9:A12"/>
    <mergeCell ref="A14:A16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用户</cp:lastModifiedBy>
  <cp:lastPrinted>2014-03-09T15:05:08Z</cp:lastPrinted>
  <dcterms:created xsi:type="dcterms:W3CDTF">1996-12-17T01:32:42Z</dcterms:created>
  <dcterms:modified xsi:type="dcterms:W3CDTF">2018-04-07T15:27:02Z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